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<sst xmlns="http://schemas.openxmlformats.org/spreadsheetml/2006/main" count="694" uniqueCount="186">
  <si>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</si>
  <si>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</si>
  <si>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</si>
  <si>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</si>
  <si>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</si>
  <si>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</si>
  <si>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</si>
  <si>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</si>
  <si>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</si>
  <si>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</si>
  <si>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</si>
  <si>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</si>
  <si>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</si>
  <si>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</si>
  <si>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</si>
  <si>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</si>
  <si>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</si>
  <si>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</si>
  <si>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</si>
  <si>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</si>
  <si>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</si>
  <si>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</si>
  <si>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</si>
  <si>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</si>
  <si>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</si>
  <si>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</si>
  <si>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</si>
  <si>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</si>
  <si>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</si>
  <si>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</si>
  <si>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</si>
  <si>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</si>
  <si>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</si>
  <si>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</si>
  <si>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</si>
  <si>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</si>
  <si>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</si>
  <si>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</si>
  <si>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</si>
  <si>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</si>
  <si>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</si>
  <si>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</si>
  <si>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</si>
  <si>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</si>
  <si>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>Расходы по центральному  аппарату  органов местного самоуправления (Функционирование местной администрации)</t>
  </si>
  <si>
    <t xml:space="preserve">Резервный фонд  местной администрации </t>
  </si>
  <si>
    <t>Резервные фонды</t>
  </si>
  <si>
    <t>Другие  вопросы в области культуры и кинематографии</t>
  </si>
  <si>
    <t>00 0 00 00000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</si>
  <si>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</si>
  <si>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</si>
  <si>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</si>
  <si>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</si>
  <si>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</si>
  <si>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</si>
  <si>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</si>
  <si>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</si>
  <si>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</si>
  <si>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</si>
  <si>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</si>
  <si>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</si>
  <si>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</si>
  <si>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</si>
  <si>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</si>
  <si>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</si>
  <si>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 xml:space="preserve">Приложение №9 </t>
  </si>
  <si>
    <t xml:space="preserve">РАСПРЕДЕЛЕНИЕ БЮДЖЕТНЫХ АССИГНОВАНИЙ         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</si>
  <si>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</si>
  <si>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</si>
  <si>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</si>
  <si>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</si>
  <si>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 xml:space="preserve">Иные межбюджетные трансферты </t>
  </si>
  <si>
    <t>Совет депутатов Заволжского сельского поселения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</si>
  <si>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</si>
  <si>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</si>
  <si>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</si>
  <si>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</si>
  <si>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</si>
  <si>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</si>
  <si>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</si>
  <si>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</si>
  <si>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</si>
  <si>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</si>
  <si>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</si>
  <si>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</si>
  <si>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</si>
  <si>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</si>
  <si>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</si>
  <si>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</si>
  <si>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</si>
  <si>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</si>
  <si>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</si>
  <si>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</si>
  <si>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</si>
  <si>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</si>
  <si>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</si>
  <si>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05 2 04 40030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</si>
  <si>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</si>
  <si>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</si>
  <si>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</si>
  <si>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</si>
  <si>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</si>
  <si>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99 3 00 40000</t>
  </si>
  <si>
    <t>09 0 04 S0330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</si>
  <si>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</si>
  <si>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</si>
  <si>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</si>
  <si>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</si>
  <si>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</si>
  <si>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</si>
  <si>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</si>
  <si>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</si>
  <si>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</si>
  <si>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</si>
  <si>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</si>
  <si>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</si>
  <si>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</si>
  <si>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</si>
  <si>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>Содержание имущества казны муниципального образования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</si>
  <si>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</si>
  <si>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</si>
  <si>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</si>
  <si>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Выплата пенсии за выслугу лет муниципальным служащим и лицам, замещавшим муниципальные должности           </t>
  </si>
  <si>
    <t>Мероприятия в области коммунального хозяйства городских, сельских поселений</t>
  </si>
  <si>
    <t xml:space="preserve">от 23.12.2019 № 23 </t>
  </si>
  <si>
    <t>Калининского района Тверской области по разделам и подразделам, целевым статьям и видам расходов классификации расходов бюджета на 2020 год.</t>
  </si>
  <si>
    <t>99 4 00 40210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</si>
  <si>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</si>
  <si>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99 4 00 40220</t>
  </si>
  <si>
    <t>Ремонт автомобильных дорог и инженерных сооружений на них в границах населенных пукнктов городских, сельских поселений</t>
  </si>
  <si>
    <t>Жилищное хозяйство</t>
  </si>
  <si>
    <t>Организация и содержание мест захоронения</t>
  </si>
  <si>
    <t xml:space="preserve">Прочая закупка товаров, работ и услуг  </t>
  </si>
  <si>
    <t>09 0 04 40040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</si>
  <si>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</si>
  <si>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Другие вопросы в области средств массовой информации</t>
  </si>
  <si>
    <t>07 0 04 40010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</si>
  <si>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</si>
  <si>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Администрация муниципального образования "Заволжское сельское поселение" Калининского района Тверской области</t>
  </si>
  <si>
    <t>Другие вопросы в области национальной экономики</t>
  </si>
  <si>
    <t>Муниципальная программа "Благоустройство территории Заволжского сельского поселения Калининского района Тверской области на 2020 год"</t>
  </si>
  <si>
    <t xml:space="preserve">Расходы на софинансирование мероприятий  Программы поддержки местных инициатив </t>
  </si>
  <si>
    <t xml:space="preserve">Фонд оплаты труда казенных учреждений </t>
  </si>
  <si>
    <t>к решению совета депутатов</t>
  </si>
  <si>
    <t>Приложение №3</t>
  </si>
  <si>
    <t xml:space="preserve">к решению Совета депутатов </t>
  </si>
  <si>
    <t xml:space="preserve"> "О  бюджете муниципального образования</t>
  </si>
  <si>
    <t>на 2020 год"</t>
  </si>
  <si>
    <r>
      <t>Ф</t>
    </r>
    <r>
      <rPr>
        <sz val="10"/>
        <rFont val="Times New Roman"/>
        <family val="1"/>
      </rPr>
      <t>ИЗИЧЕСКАЯ КУЛЬТУРА</t>
    </r>
  </si>
  <si>
    <t>Расходы на софинансирование мероприятий  Программы поддержки местных инициатив</t>
  </si>
  <si>
    <t>05 1 04 L5194</t>
  </si>
  <si>
    <t>Субсидия на поддержку отрасли культуры</t>
  </si>
  <si>
    <t>350</t>
  </si>
  <si>
    <t>Премии и гранты</t>
  </si>
  <si>
    <t>05 1 04 L5193</t>
  </si>
  <si>
    <t>05 1 04 L0000</t>
  </si>
  <si>
    <t>122</t>
  </si>
  <si>
    <t>Иные выплаты персоналу учреждений, за исключением фонда оплаты труда</t>
  </si>
  <si>
    <t>05 1 04 S0330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</si>
  <si>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</si>
  <si>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Расходы на поддержку отрасли культуры (в части оказания государственной поддержки лучшим сельским учреждениям культуры)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</si>
  <si>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</si>
  <si>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</si>
  <si>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</si>
  <si>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 xml:space="preserve">Фонд оплаты труда  учреждений </t>
  </si>
  <si>
    <t>05 1 04 10680</t>
  </si>
  <si>
    <t>05 1 04 S0680</t>
  </si>
  <si>
    <t>Софинансирование расходных обязательств на повышение заработной платы работникам муниципальных учреждений культуры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</si>
  <si>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</si>
  <si>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Расходы на обеспечение деятельности представительных органов местного самоуправления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</si>
  <si>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</si>
  <si>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</si>
  <si>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</si>
  <si>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</si>
  <si>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</si>
  <si>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</si>
  <si>
    <t>9930010920</t>
  </si>
  <si>
    <t xml:space="preserve">Средства на реализацию мероприятий по обращениям, поступающим к депутатам Законодательного Собрания Тверской области
</t>
  </si>
  <si>
    <t>Содержание воинских захоронений</t>
  </si>
  <si>
    <t>05 1 04 L4670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</si>
  <si>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</si>
  <si>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от 23.06.2020 № 31</t>
  </si>
  <si>
    <t>0900410930</t>
  </si>
  <si>
    <t>Расходы на реализацию мероприятий по обращениям, поступающим к депутатам Законодательного Собрания Тверской области в рамках реализации ппми</t>
  </si>
  <si>
    <t>99 7 00 41050</t>
  </si>
  <si>
    <t>Иные межбюджетные трансферты на исполнение отдельных полномочий по капитальному ремонту и ремонту улично-дорожной сети муниципальных образований Тверской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</si>
</sst>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  <numFmt numFmtId="180" formatCode="0.000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0" fillId="0" borderId="12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 shrinkToFit="1"/>
    </xf>
    <xf numFmtId="49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vertical="center" wrapText="1" shrinkToFit="1"/>
    </xf>
    <xf numFmtId="49" fontId="5" fillId="0" borderId="18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 shrinkToFit="1"/>
    </xf>
    <xf numFmtId="178" fontId="5" fillId="0" borderId="16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5" fillId="0" borderId="0" xfId="0" applyNumberFormat="1" applyFont="1" applyBorder="1" applyAlignment="1">
      <alignment horizontal="justify" vertical="top" wrapText="1"/>
    </xf>
    <xf numFmtId="2" fontId="5" fillId="9" borderId="13" xfId="0" applyNumberFormat="1" applyFont="1" applyFill="1" applyBorder="1" applyAlignment="1">
      <alignment horizontal="right"/>
    </xf>
    <xf numFmtId="2" fontId="5" fillId="9" borderId="12" xfId="0" applyNumberFormat="1" applyFont="1" applyFill="1" applyBorder="1" applyAlignment="1">
      <alignment horizontal="right"/>
    </xf>
    <xf numFmtId="178" fontId="5" fillId="9" borderId="16" xfId="0" applyNumberFormat="1" applyFont="1" applyFill="1" applyBorder="1" applyAlignment="1">
      <alignment horizontal="right"/>
    </xf>
    <xf numFmtId="2" fontId="5" fillId="34" borderId="12" xfId="0" applyNumberFormat="1" applyFont="1" applyFill="1" applyBorder="1" applyAlignment="1">
      <alignment horizontal="right"/>
    </xf>
    <xf numFmtId="0" fontId="5" fillId="32" borderId="12" xfId="0" applyNumberFormat="1" applyFont="1" applyFill="1" applyBorder="1" applyAlignment="1">
      <alignment horizontal="left" vertical="center" wrapText="1"/>
    </xf>
    <xf numFmtId="2" fontId="5" fillId="35" borderId="12" xfId="0" applyNumberFormat="1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7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SheetLayoutView="100" zoomScalePageLayoutView="60" workbookViewId="0" topLeftCell="A1">
      <selection activeCell="F78" sqref="F78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7.50390625" style="0" customWidth="1"/>
    <col min="4" max="4" width="6.125" style="0" customWidth="1"/>
    <col min="5" max="5" width="63.125" style="0" customWidth="1"/>
    <col min="6" max="6" width="16.375" style="76" customWidth="1"/>
  </cols>
  <sheetData>
    <row r="1" ht="12.75">
      <c r="F1" s="118"/>
    </row>
    <row r="2" spans="3:6" s="99" customFormat="1" ht="13.5">
      <c r="C2" s="126"/>
      <c r="F2" s="102" t="s">
        <v>144</v>
      </c>
    </row>
    <row r="3" s="99" customFormat="1" ht="13.5">
      <c r="F3" s="98" t="s">
        <v>143</v>
      </c>
    </row>
    <row r="4" s="99" customFormat="1" ht="13.5">
      <c r="F4" s="98" t="s">
        <v>25</v>
      </c>
    </row>
    <row r="5" s="99" customFormat="1" ht="13.5">
      <c r="F5" s="98" t="s">
        <v>18</v>
      </c>
    </row>
    <row r="6" s="99" customFormat="1" ht="13.5">
      <c r="F6" s="98" t="s">
        <v>181</v>
      </c>
    </row>
    <row r="7" spans="5:6" s="99" customFormat="1" ht="18.75" customHeight="1">
      <c r="E7" s="133" t="s">
        <v>65</v>
      </c>
      <c r="F7" s="133"/>
    </row>
    <row r="8" spans="5:6" s="99" customFormat="1" ht="13.5">
      <c r="E8" s="130" t="s">
        <v>145</v>
      </c>
      <c r="F8" s="130"/>
    </row>
    <row r="9" spans="2:6" s="99" customFormat="1" ht="13.5">
      <c r="B9" s="129" t="s">
        <v>25</v>
      </c>
      <c r="C9" s="129"/>
      <c r="D9" s="129"/>
      <c r="E9" s="129"/>
      <c r="F9" s="129"/>
    </row>
    <row r="10" spans="2:6" s="99" customFormat="1" ht="18.75" customHeight="1">
      <c r="B10" s="130" t="s">
        <v>18</v>
      </c>
      <c r="C10" s="130"/>
      <c r="D10" s="130"/>
      <c r="E10" s="130"/>
      <c r="F10" s="130"/>
    </row>
    <row r="11" spans="2:6" s="99" customFormat="1" ht="13.5">
      <c r="B11" s="100"/>
      <c r="C11" s="101"/>
      <c r="D11" s="100"/>
      <c r="E11" s="128" t="s">
        <v>124</v>
      </c>
      <c r="F11" s="128"/>
    </row>
    <row r="12" spans="2:6" s="99" customFormat="1" ht="13.5">
      <c r="B12" s="128" t="s">
        <v>146</v>
      </c>
      <c r="C12" s="128"/>
      <c r="D12" s="128"/>
      <c r="E12" s="128"/>
      <c r="F12" s="128"/>
    </row>
    <row r="13" spans="2:6" s="99" customFormat="1" ht="13.5">
      <c r="B13" s="129" t="s">
        <v>25</v>
      </c>
      <c r="C13" s="129"/>
      <c r="D13" s="129"/>
      <c r="E13" s="129"/>
      <c r="F13" s="129"/>
    </row>
    <row r="14" spans="2:6" s="99" customFormat="1" ht="18.75" customHeight="1">
      <c r="B14" s="130" t="s">
        <v>18</v>
      </c>
      <c r="C14" s="130"/>
      <c r="D14" s="130"/>
      <c r="E14" s="130"/>
      <c r="F14" s="130"/>
    </row>
    <row r="15" spans="2:6" s="99" customFormat="1" ht="14.25" customHeight="1">
      <c r="B15" s="129" t="s">
        <v>147</v>
      </c>
      <c r="C15" s="129"/>
      <c r="D15" s="129"/>
      <c r="E15" s="129"/>
      <c r="F15" s="129"/>
    </row>
    <row r="16" spans="1:6" ht="18.75" customHeight="1">
      <c r="A16" s="131" t="s">
        <v>66</v>
      </c>
      <c r="B16" s="131"/>
      <c r="C16" s="131"/>
      <c r="D16" s="131"/>
      <c r="E16" s="131"/>
      <c r="F16" s="131"/>
    </row>
    <row r="17" spans="1:6" ht="17.25">
      <c r="A17" s="132" t="s">
        <v>19</v>
      </c>
      <c r="B17" s="132"/>
      <c r="C17" s="132"/>
      <c r="D17" s="132"/>
      <c r="E17" s="132"/>
      <c r="F17" s="132"/>
    </row>
    <row r="18" spans="1:6" ht="17.25">
      <c r="A18" s="134" t="s">
        <v>28</v>
      </c>
      <c r="B18" s="134"/>
      <c r="C18" s="134"/>
      <c r="D18" s="134"/>
      <c r="E18" s="134"/>
      <c r="F18" s="134"/>
    </row>
    <row r="19" spans="1:6" ht="40.5" customHeight="1">
      <c r="A19" s="127" t="s">
        <v>125</v>
      </c>
      <c r="B19" s="127"/>
      <c r="C19" s="127"/>
      <c r="D19" s="127"/>
      <c r="E19" s="127"/>
      <c r="F19" s="127"/>
    </row>
    <row r="20" spans="1:6" ht="17.25">
      <c r="A20" s="1"/>
      <c r="B20" s="1"/>
      <c r="C20" s="1"/>
      <c r="D20" s="1"/>
      <c r="E20" s="2"/>
      <c r="F20" s="67"/>
    </row>
    <row r="21" spans="1:6" ht="15">
      <c r="A21" s="19" t="s">
        <v>0</v>
      </c>
      <c r="B21" s="20" t="s">
        <v>1</v>
      </c>
      <c r="C21" s="20" t="s">
        <v>16</v>
      </c>
      <c r="D21" s="20" t="s">
        <v>17</v>
      </c>
      <c r="E21" s="20" t="s">
        <v>2</v>
      </c>
      <c r="F21" s="79" t="s">
        <v>3</v>
      </c>
    </row>
    <row r="22" spans="1:6" ht="15">
      <c r="A22" s="21">
        <v>1</v>
      </c>
      <c r="B22" s="22">
        <v>2</v>
      </c>
      <c r="C22" s="22">
        <v>3</v>
      </c>
      <c r="D22" s="22">
        <v>4</v>
      </c>
      <c r="E22" s="23">
        <v>5</v>
      </c>
      <c r="F22" s="80">
        <v>6</v>
      </c>
    </row>
    <row r="23" spans="1:6" ht="15">
      <c r="A23" s="3"/>
      <c r="B23" s="4"/>
      <c r="C23" s="4"/>
      <c r="D23" s="4"/>
      <c r="E23" s="5" t="s">
        <v>4</v>
      </c>
      <c r="F23" s="81">
        <f>F24+F34</f>
        <v>32507.345999999998</v>
      </c>
    </row>
    <row r="24" spans="1:10" ht="15">
      <c r="A24" s="8" t="s">
        <v>30</v>
      </c>
      <c r="B24" s="6" t="s">
        <v>30</v>
      </c>
      <c r="C24" s="34" t="s">
        <v>48</v>
      </c>
      <c r="D24" s="6" t="s">
        <v>51</v>
      </c>
      <c r="E24" s="7" t="s">
        <v>72</v>
      </c>
      <c r="F24" s="96">
        <f>F26+F31</f>
        <v>1120.84</v>
      </c>
      <c r="H24" s="66"/>
      <c r="I24" s="66"/>
      <c r="J24" s="66"/>
    </row>
    <row r="25" spans="1:6" ht="15">
      <c r="A25" s="8" t="s">
        <v>5</v>
      </c>
      <c r="B25" s="6" t="s">
        <v>30</v>
      </c>
      <c r="C25" s="34" t="s">
        <v>48</v>
      </c>
      <c r="D25" s="6" t="s">
        <v>51</v>
      </c>
      <c r="E25" s="49" t="s">
        <v>6</v>
      </c>
      <c r="F25" s="68"/>
    </row>
    <row r="26" spans="1:6" ht="30.75" customHeight="1">
      <c r="A26" s="8" t="s">
        <v>5</v>
      </c>
      <c r="B26" s="6" t="s">
        <v>11</v>
      </c>
      <c r="C26" s="43" t="s">
        <v>48</v>
      </c>
      <c r="D26" s="6" t="s">
        <v>51</v>
      </c>
      <c r="E26" s="49" t="s">
        <v>33</v>
      </c>
      <c r="F26" s="68">
        <f>F27</f>
        <v>1120.34</v>
      </c>
    </row>
    <row r="27" spans="1:6" ht="20.25" customHeight="1">
      <c r="A27" s="8" t="s">
        <v>5</v>
      </c>
      <c r="B27" s="6" t="s">
        <v>11</v>
      </c>
      <c r="C27" s="43" t="s">
        <v>97</v>
      </c>
      <c r="D27" s="6" t="s">
        <v>51</v>
      </c>
      <c r="E27" s="49" t="s">
        <v>68</v>
      </c>
      <c r="F27" s="69">
        <f>F28+F30+F29</f>
        <v>1120.34</v>
      </c>
    </row>
    <row r="28" spans="1:6" ht="21" customHeight="1">
      <c r="A28" s="8" t="s">
        <v>5</v>
      </c>
      <c r="B28" s="6" t="s">
        <v>11</v>
      </c>
      <c r="C28" s="43" t="s">
        <v>97</v>
      </c>
      <c r="D28" s="6" t="s">
        <v>36</v>
      </c>
      <c r="E28" s="112" t="s">
        <v>58</v>
      </c>
      <c r="F28" s="70">
        <v>825</v>
      </c>
    </row>
    <row r="29" spans="1:6" ht="34.5" customHeight="1">
      <c r="A29" s="8" t="s">
        <v>5</v>
      </c>
      <c r="B29" s="6" t="s">
        <v>11</v>
      </c>
      <c r="C29" s="43" t="s">
        <v>97</v>
      </c>
      <c r="D29" s="6" t="s">
        <v>156</v>
      </c>
      <c r="E29" s="50" t="s">
        <v>157</v>
      </c>
      <c r="F29" s="70">
        <f>32+15.34</f>
        <v>47.34</v>
      </c>
    </row>
    <row r="30" spans="1:6" ht="46.5">
      <c r="A30" s="8" t="s">
        <v>5</v>
      </c>
      <c r="B30" s="6" t="s">
        <v>11</v>
      </c>
      <c r="C30" s="34" t="s">
        <v>97</v>
      </c>
      <c r="D30" s="6" t="s">
        <v>54</v>
      </c>
      <c r="E30" s="49" t="s">
        <v>56</v>
      </c>
      <c r="F30" s="69">
        <v>248</v>
      </c>
    </row>
    <row r="31" spans="1:22" s="76" customFormat="1" ht="30.75">
      <c r="A31" s="8" t="s">
        <v>5</v>
      </c>
      <c r="B31" s="113" t="s">
        <v>15</v>
      </c>
      <c r="C31" s="108" t="s">
        <v>51</v>
      </c>
      <c r="D31" s="114" t="s">
        <v>51</v>
      </c>
      <c r="E31" s="115" t="s">
        <v>162</v>
      </c>
      <c r="F31" s="117">
        <v>0.5</v>
      </c>
      <c r="V31" s="116"/>
    </row>
    <row r="32" spans="1:22" s="76" customFormat="1" ht="30.75">
      <c r="A32" s="8" t="s">
        <v>5</v>
      </c>
      <c r="B32" s="113" t="s">
        <v>15</v>
      </c>
      <c r="C32" s="108" t="s">
        <v>161</v>
      </c>
      <c r="D32" s="114" t="s">
        <v>51</v>
      </c>
      <c r="E32" s="115" t="s">
        <v>169</v>
      </c>
      <c r="F32" s="117">
        <v>0.5</v>
      </c>
      <c r="V32" s="116"/>
    </row>
    <row r="33" spans="1:22" s="76" customFormat="1" ht="15">
      <c r="A33" s="8" t="s">
        <v>5</v>
      </c>
      <c r="B33" s="113" t="s">
        <v>15</v>
      </c>
      <c r="C33" s="108" t="s">
        <v>161</v>
      </c>
      <c r="D33" s="114" t="s">
        <v>62</v>
      </c>
      <c r="E33" s="115" t="s">
        <v>63</v>
      </c>
      <c r="F33" s="117">
        <v>0.5</v>
      </c>
      <c r="V33" s="116"/>
    </row>
    <row r="34" spans="1:6" ht="21" customHeight="1">
      <c r="A34" s="14" t="s">
        <v>30</v>
      </c>
      <c r="B34" s="13" t="s">
        <v>30</v>
      </c>
      <c r="C34" s="42" t="s">
        <v>48</v>
      </c>
      <c r="D34" s="13" t="s">
        <v>51</v>
      </c>
      <c r="E34" s="15" t="s">
        <v>138</v>
      </c>
      <c r="F34" s="97">
        <f>F35+F45+F54+F60+F65+F78+F99+F131+F138+F145+F149+F42</f>
        <v>31386.505999999998</v>
      </c>
    </row>
    <row r="35" spans="1:8" ht="32.25" customHeight="1">
      <c r="A35" s="14" t="s">
        <v>5</v>
      </c>
      <c r="B35" s="13" t="s">
        <v>7</v>
      </c>
      <c r="C35" s="42" t="s">
        <v>48</v>
      </c>
      <c r="D35" s="13" t="s">
        <v>51</v>
      </c>
      <c r="E35" s="49" t="s">
        <v>98</v>
      </c>
      <c r="F35" s="85">
        <f>SUM(F36)</f>
        <v>4489.68</v>
      </c>
      <c r="H35" s="66"/>
    </row>
    <row r="36" spans="1:6" ht="33.75" customHeight="1">
      <c r="A36" s="14" t="s">
        <v>5</v>
      </c>
      <c r="B36" s="13" t="s">
        <v>7</v>
      </c>
      <c r="C36" s="42" t="s">
        <v>99</v>
      </c>
      <c r="D36" s="13" t="s">
        <v>51</v>
      </c>
      <c r="E36" s="51" t="s">
        <v>44</v>
      </c>
      <c r="F36" s="71">
        <f>F37+F39+F40+F38+F41</f>
        <v>4489.68</v>
      </c>
    </row>
    <row r="37" spans="1:6" ht="13.5" customHeight="1">
      <c r="A37" s="14" t="s">
        <v>5</v>
      </c>
      <c r="B37" s="13" t="s">
        <v>7</v>
      </c>
      <c r="C37" s="42" t="s">
        <v>99</v>
      </c>
      <c r="D37" s="47" t="s">
        <v>36</v>
      </c>
      <c r="E37" s="11" t="s">
        <v>58</v>
      </c>
      <c r="F37" s="83">
        <f>2160+210</f>
        <v>2370</v>
      </c>
    </row>
    <row r="38" spans="1:6" ht="27.75" customHeight="1">
      <c r="A38" s="14" t="s">
        <v>5</v>
      </c>
      <c r="B38" s="13" t="s">
        <v>7</v>
      </c>
      <c r="C38" s="42" t="s">
        <v>99</v>
      </c>
      <c r="D38" s="47" t="s">
        <v>156</v>
      </c>
      <c r="E38" s="111" t="s">
        <v>157</v>
      </c>
      <c r="F38" s="83">
        <f>42+20.68</f>
        <v>62.68</v>
      </c>
    </row>
    <row r="39" spans="1:6" ht="48.75" customHeight="1">
      <c r="A39" s="14" t="s">
        <v>5</v>
      </c>
      <c r="B39" s="13" t="s">
        <v>7</v>
      </c>
      <c r="C39" s="42" t="s">
        <v>99</v>
      </c>
      <c r="D39" s="13" t="s">
        <v>54</v>
      </c>
      <c r="E39" s="60" t="s">
        <v>56</v>
      </c>
      <c r="F39" s="71">
        <f>630+65</f>
        <v>695</v>
      </c>
    </row>
    <row r="40" spans="1:6" ht="15">
      <c r="A40" s="14" t="s">
        <v>5</v>
      </c>
      <c r="B40" s="13" t="s">
        <v>7</v>
      </c>
      <c r="C40" s="45" t="s">
        <v>99</v>
      </c>
      <c r="D40" s="13" t="s">
        <v>37</v>
      </c>
      <c r="E40" s="16" t="s">
        <v>78</v>
      </c>
      <c r="F40" s="120">
        <f>800+328+33+20+180</f>
        <v>1361</v>
      </c>
    </row>
    <row r="41" spans="1:6" ht="15">
      <c r="A41" s="14" t="s">
        <v>5</v>
      </c>
      <c r="B41" s="13" t="s">
        <v>7</v>
      </c>
      <c r="C41" s="45" t="s">
        <v>99</v>
      </c>
      <c r="D41" s="13" t="s">
        <v>62</v>
      </c>
      <c r="E41" s="16" t="s">
        <v>63</v>
      </c>
      <c r="F41" s="71">
        <v>1</v>
      </c>
    </row>
    <row r="42" spans="1:6" ht="15">
      <c r="A42" s="14" t="s">
        <v>5</v>
      </c>
      <c r="B42" s="13" t="s">
        <v>31</v>
      </c>
      <c r="C42" s="34" t="s">
        <v>48</v>
      </c>
      <c r="D42" s="6" t="s">
        <v>51</v>
      </c>
      <c r="E42" s="63" t="s">
        <v>46</v>
      </c>
      <c r="F42" s="71">
        <v>350</v>
      </c>
    </row>
    <row r="43" spans="1:6" ht="15">
      <c r="A43" s="14" t="s">
        <v>5</v>
      </c>
      <c r="B43" s="13" t="s">
        <v>31</v>
      </c>
      <c r="C43" s="34" t="s">
        <v>100</v>
      </c>
      <c r="D43" s="6" t="s">
        <v>51</v>
      </c>
      <c r="E43" s="27" t="s">
        <v>45</v>
      </c>
      <c r="F43" s="71">
        <v>350</v>
      </c>
    </row>
    <row r="44" spans="1:6" ht="18.75" customHeight="1">
      <c r="A44" s="9" t="s">
        <v>5</v>
      </c>
      <c r="B44" s="10" t="s">
        <v>31</v>
      </c>
      <c r="C44" s="44" t="s">
        <v>100</v>
      </c>
      <c r="D44" s="6" t="s">
        <v>42</v>
      </c>
      <c r="E44" s="51" t="s">
        <v>43</v>
      </c>
      <c r="F44" s="74">
        <v>350</v>
      </c>
    </row>
    <row r="45" spans="1:6" ht="20.25" customHeight="1">
      <c r="A45" s="17" t="s">
        <v>5</v>
      </c>
      <c r="B45" s="18" t="s">
        <v>59</v>
      </c>
      <c r="C45" s="42" t="s">
        <v>48</v>
      </c>
      <c r="D45" s="10" t="s">
        <v>51</v>
      </c>
      <c r="E45" s="11" t="s">
        <v>64</v>
      </c>
      <c r="F45" s="84">
        <f>F46+F48+F50+F52</f>
        <v>257.1</v>
      </c>
    </row>
    <row r="46" spans="1:6" ht="76.5" customHeight="1">
      <c r="A46" s="17" t="s">
        <v>5</v>
      </c>
      <c r="B46" s="18" t="s">
        <v>59</v>
      </c>
      <c r="C46" s="42" t="s">
        <v>85</v>
      </c>
      <c r="D46" s="13" t="s">
        <v>51</v>
      </c>
      <c r="E46" s="49" t="s">
        <v>61</v>
      </c>
      <c r="F46" s="72">
        <v>0.15</v>
      </c>
    </row>
    <row r="47" spans="1:6" ht="15" customHeight="1">
      <c r="A47" s="17" t="s">
        <v>5</v>
      </c>
      <c r="B47" s="18" t="s">
        <v>59</v>
      </c>
      <c r="C47" s="42" t="s">
        <v>85</v>
      </c>
      <c r="D47" s="38" t="s">
        <v>37</v>
      </c>
      <c r="E47" s="16" t="s">
        <v>78</v>
      </c>
      <c r="F47" s="72">
        <v>0.15</v>
      </c>
    </row>
    <row r="48" spans="1:6" ht="15.75" customHeight="1">
      <c r="A48" s="28" t="s">
        <v>5</v>
      </c>
      <c r="B48" s="29" t="s">
        <v>59</v>
      </c>
      <c r="C48" s="46" t="s">
        <v>104</v>
      </c>
      <c r="D48" s="6" t="s">
        <v>51</v>
      </c>
      <c r="E48" s="78" t="s">
        <v>118</v>
      </c>
      <c r="F48" s="74">
        <v>100</v>
      </c>
    </row>
    <row r="49" spans="1:6" ht="24" customHeight="1">
      <c r="A49" s="9" t="s">
        <v>5</v>
      </c>
      <c r="B49" s="10" t="s">
        <v>59</v>
      </c>
      <c r="C49" s="46" t="s">
        <v>104</v>
      </c>
      <c r="D49" s="6" t="s">
        <v>51</v>
      </c>
      <c r="E49" s="11" t="s">
        <v>78</v>
      </c>
      <c r="F49" s="74">
        <v>100</v>
      </c>
    </row>
    <row r="50" spans="1:6" ht="23.25" customHeight="1">
      <c r="A50" s="9" t="s">
        <v>5</v>
      </c>
      <c r="B50" s="10" t="s">
        <v>59</v>
      </c>
      <c r="C50" s="34" t="s">
        <v>101</v>
      </c>
      <c r="D50" s="6" t="s">
        <v>51</v>
      </c>
      <c r="E50" s="11" t="s">
        <v>60</v>
      </c>
      <c r="F50" s="75">
        <v>150</v>
      </c>
    </row>
    <row r="51" spans="1:6" ht="24" customHeight="1">
      <c r="A51" s="9" t="s">
        <v>5</v>
      </c>
      <c r="B51" s="10" t="s">
        <v>59</v>
      </c>
      <c r="C51" s="46" t="s">
        <v>101</v>
      </c>
      <c r="D51" s="6" t="s">
        <v>37</v>
      </c>
      <c r="E51" s="11" t="s">
        <v>77</v>
      </c>
      <c r="F51" s="74">
        <v>150</v>
      </c>
    </row>
    <row r="52" spans="1:6" ht="38.25" customHeight="1">
      <c r="A52" s="9" t="s">
        <v>5</v>
      </c>
      <c r="B52" s="10" t="s">
        <v>59</v>
      </c>
      <c r="C52" s="46" t="s">
        <v>102</v>
      </c>
      <c r="D52" s="10" t="s">
        <v>51</v>
      </c>
      <c r="E52" s="11" t="s">
        <v>67</v>
      </c>
      <c r="F52" s="74">
        <v>6.95</v>
      </c>
    </row>
    <row r="53" spans="1:6" ht="20.25" customHeight="1">
      <c r="A53" s="9" t="s">
        <v>5</v>
      </c>
      <c r="B53" s="10" t="s">
        <v>59</v>
      </c>
      <c r="C53" s="34" t="s">
        <v>102</v>
      </c>
      <c r="D53" s="6" t="s">
        <v>62</v>
      </c>
      <c r="E53" s="57" t="s">
        <v>63</v>
      </c>
      <c r="F53" s="74">
        <v>6.95</v>
      </c>
    </row>
    <row r="54" spans="1:6" ht="18" customHeight="1">
      <c r="A54" s="9" t="s">
        <v>11</v>
      </c>
      <c r="B54" s="10" t="s">
        <v>30</v>
      </c>
      <c r="C54" s="34" t="s">
        <v>48</v>
      </c>
      <c r="D54" s="6" t="s">
        <v>51</v>
      </c>
      <c r="E54" s="12" t="s">
        <v>26</v>
      </c>
      <c r="F54" s="86">
        <f>F55</f>
        <v>209.7</v>
      </c>
    </row>
    <row r="55" spans="1:6" ht="24" customHeight="1">
      <c r="A55" s="9" t="s">
        <v>11</v>
      </c>
      <c r="B55" s="10" t="s">
        <v>15</v>
      </c>
      <c r="C55" s="48" t="s">
        <v>48</v>
      </c>
      <c r="D55" s="6" t="s">
        <v>51</v>
      </c>
      <c r="E55" s="51" t="s">
        <v>23</v>
      </c>
      <c r="F55" s="74">
        <f>F56</f>
        <v>209.7</v>
      </c>
    </row>
    <row r="56" spans="1:6" ht="33.75" customHeight="1">
      <c r="A56" s="9" t="s">
        <v>11</v>
      </c>
      <c r="B56" s="10" t="s">
        <v>15</v>
      </c>
      <c r="C56" s="48" t="s">
        <v>86</v>
      </c>
      <c r="D56" s="10" t="s">
        <v>51</v>
      </c>
      <c r="E56" s="11" t="s">
        <v>57</v>
      </c>
      <c r="F56" s="74">
        <f>F57+F58+F59</f>
        <v>209.7</v>
      </c>
    </row>
    <row r="57" spans="1:6" ht="21" customHeight="1">
      <c r="A57" s="9" t="s">
        <v>11</v>
      </c>
      <c r="B57" s="10" t="s">
        <v>15</v>
      </c>
      <c r="C57" s="48" t="s">
        <v>86</v>
      </c>
      <c r="D57" s="10" t="s">
        <v>36</v>
      </c>
      <c r="E57" s="11" t="s">
        <v>58</v>
      </c>
      <c r="F57" s="74">
        <v>153.6</v>
      </c>
    </row>
    <row r="58" spans="1:6" ht="51.75" customHeight="1">
      <c r="A58" s="9" t="s">
        <v>11</v>
      </c>
      <c r="B58" s="10" t="s">
        <v>15</v>
      </c>
      <c r="C58" s="48" t="s">
        <v>86</v>
      </c>
      <c r="D58" s="10" t="s">
        <v>54</v>
      </c>
      <c r="E58" s="61" t="s">
        <v>56</v>
      </c>
      <c r="F58" s="74">
        <v>46.4</v>
      </c>
    </row>
    <row r="59" spans="1:6" ht="22.5" customHeight="1">
      <c r="A59" s="9" t="s">
        <v>11</v>
      </c>
      <c r="B59" s="10" t="s">
        <v>15</v>
      </c>
      <c r="C59" s="48" t="s">
        <v>86</v>
      </c>
      <c r="D59" s="10" t="s">
        <v>37</v>
      </c>
      <c r="E59" s="11" t="s">
        <v>78</v>
      </c>
      <c r="F59" s="74">
        <f>9.72-0.02</f>
        <v>9.700000000000001</v>
      </c>
    </row>
    <row r="60" spans="1:6" ht="22.5" customHeight="1">
      <c r="A60" s="9" t="s">
        <v>15</v>
      </c>
      <c r="B60" s="10" t="s">
        <v>30</v>
      </c>
      <c r="C60" s="48" t="s">
        <v>48</v>
      </c>
      <c r="D60" s="10" t="s">
        <v>51</v>
      </c>
      <c r="E60" s="64" t="s">
        <v>24</v>
      </c>
      <c r="F60" s="86">
        <f>F61</f>
        <v>500</v>
      </c>
    </row>
    <row r="61" spans="1:6" ht="22.5" customHeight="1">
      <c r="A61" s="9" t="s">
        <v>15</v>
      </c>
      <c r="B61" s="10" t="s">
        <v>13</v>
      </c>
      <c r="C61" s="48" t="s">
        <v>48</v>
      </c>
      <c r="D61" s="10" t="s">
        <v>51</v>
      </c>
      <c r="E61" s="52" t="s">
        <v>32</v>
      </c>
      <c r="F61" s="74">
        <v>500</v>
      </c>
    </row>
    <row r="62" spans="1:6" ht="62.25">
      <c r="A62" s="9" t="s">
        <v>15</v>
      </c>
      <c r="B62" s="10" t="s">
        <v>13</v>
      </c>
      <c r="C62" s="95" t="s">
        <v>136</v>
      </c>
      <c r="D62" s="10" t="s">
        <v>51</v>
      </c>
      <c r="E62" s="90" t="s">
        <v>137</v>
      </c>
      <c r="F62" s="74">
        <v>500</v>
      </c>
    </row>
    <row r="63" spans="1:6" ht="62.25">
      <c r="A63" s="9" t="s">
        <v>15</v>
      </c>
      <c r="B63" s="10" t="s">
        <v>13</v>
      </c>
      <c r="C63" s="95" t="s">
        <v>136</v>
      </c>
      <c r="D63" s="10" t="s">
        <v>51</v>
      </c>
      <c r="E63" s="90" t="s">
        <v>73</v>
      </c>
      <c r="F63" s="74">
        <v>500</v>
      </c>
    </row>
    <row r="64" spans="1:6" ht="22.5" customHeight="1">
      <c r="A64" s="9" t="s">
        <v>15</v>
      </c>
      <c r="B64" s="10" t="s">
        <v>13</v>
      </c>
      <c r="C64" s="95" t="s">
        <v>136</v>
      </c>
      <c r="D64" s="10" t="s">
        <v>37</v>
      </c>
      <c r="E64" s="11" t="s">
        <v>78</v>
      </c>
      <c r="F64" s="74">
        <v>500</v>
      </c>
    </row>
    <row r="65" spans="1:6" ht="27.75" customHeight="1">
      <c r="A65" s="9" t="s">
        <v>7</v>
      </c>
      <c r="B65" s="10" t="s">
        <v>30</v>
      </c>
      <c r="C65" s="35" t="s">
        <v>48</v>
      </c>
      <c r="D65" s="10" t="s">
        <v>51</v>
      </c>
      <c r="E65" s="11" t="s">
        <v>34</v>
      </c>
      <c r="F65" s="86">
        <f>F66+F75</f>
        <v>6611.48</v>
      </c>
    </row>
    <row r="66" spans="1:6" ht="21" customHeight="1">
      <c r="A66" s="8" t="s">
        <v>7</v>
      </c>
      <c r="B66" s="6" t="s">
        <v>20</v>
      </c>
      <c r="C66" s="34" t="s">
        <v>48</v>
      </c>
      <c r="D66" s="6" t="s">
        <v>51</v>
      </c>
      <c r="E66" s="24" t="s">
        <v>35</v>
      </c>
      <c r="F66" s="75">
        <f>F67+F69+F71+F73</f>
        <v>6311.48</v>
      </c>
    </row>
    <row r="67" spans="1:6" ht="46.5">
      <c r="A67" s="8" t="s">
        <v>7</v>
      </c>
      <c r="B67" s="6" t="s">
        <v>20</v>
      </c>
      <c r="C67" s="87" t="s">
        <v>126</v>
      </c>
      <c r="D67" s="6" t="s">
        <v>51</v>
      </c>
      <c r="E67" s="89" t="s">
        <v>127</v>
      </c>
      <c r="F67" s="65">
        <f>F68</f>
        <v>1000</v>
      </c>
    </row>
    <row r="68" spans="1:6" ht="19.5" customHeight="1">
      <c r="A68" s="8" t="s">
        <v>7</v>
      </c>
      <c r="B68" s="6" t="s">
        <v>20</v>
      </c>
      <c r="C68" s="87" t="s">
        <v>126</v>
      </c>
      <c r="D68" s="6" t="s">
        <v>37</v>
      </c>
      <c r="E68" s="90" t="s">
        <v>77</v>
      </c>
      <c r="F68" s="65">
        <v>1000</v>
      </c>
    </row>
    <row r="69" spans="1:6" ht="46.5">
      <c r="A69" s="8" t="s">
        <v>7</v>
      </c>
      <c r="B69" s="6" t="s">
        <v>20</v>
      </c>
      <c r="C69" s="87" t="s">
        <v>128</v>
      </c>
      <c r="D69" s="6" t="s">
        <v>51</v>
      </c>
      <c r="E69" s="90" t="s">
        <v>129</v>
      </c>
      <c r="F69" s="65">
        <f>F70</f>
        <v>4000</v>
      </c>
    </row>
    <row r="70" spans="1:6" ht="19.5" customHeight="1">
      <c r="A70" s="8" t="s">
        <v>7</v>
      </c>
      <c r="B70" s="6" t="s">
        <v>20</v>
      </c>
      <c r="C70" s="87" t="s">
        <v>128</v>
      </c>
      <c r="D70" s="6" t="s">
        <v>37</v>
      </c>
      <c r="E70" s="90" t="s">
        <v>77</v>
      </c>
      <c r="F70" s="65">
        <v>4000</v>
      </c>
    </row>
    <row r="71" spans="1:6" ht="45" customHeight="1">
      <c r="A71" s="8" t="s">
        <v>7</v>
      </c>
      <c r="B71" s="6" t="s">
        <v>20</v>
      </c>
      <c r="C71" s="87" t="s">
        <v>163</v>
      </c>
      <c r="D71" s="6" t="s">
        <v>51</v>
      </c>
      <c r="E71" s="90" t="s">
        <v>170</v>
      </c>
      <c r="F71" s="65">
        <v>239.2</v>
      </c>
    </row>
    <row r="72" spans="1:6" ht="19.5" customHeight="1">
      <c r="A72" s="8" t="s">
        <v>7</v>
      </c>
      <c r="B72" s="6" t="s">
        <v>20</v>
      </c>
      <c r="C72" s="87" t="s">
        <v>163</v>
      </c>
      <c r="D72" s="6" t="s">
        <v>37</v>
      </c>
      <c r="E72" s="90" t="s">
        <v>77</v>
      </c>
      <c r="F72" s="65">
        <v>239.2</v>
      </c>
    </row>
    <row r="73" spans="1:6" ht="46.5">
      <c r="A73" s="107" t="s">
        <v>7</v>
      </c>
      <c r="B73" s="91" t="s">
        <v>20</v>
      </c>
      <c r="C73" s="87" t="s">
        <v>184</v>
      </c>
      <c r="D73" s="88" t="s">
        <v>51</v>
      </c>
      <c r="E73" s="90" t="s">
        <v>185</v>
      </c>
      <c r="F73" s="65">
        <f>F74</f>
        <v>1072.28</v>
      </c>
    </row>
    <row r="74" spans="1:6" ht="19.5" customHeight="1">
      <c r="A74" s="107" t="s">
        <v>7</v>
      </c>
      <c r="B74" s="91" t="s">
        <v>20</v>
      </c>
      <c r="C74" s="87" t="s">
        <v>184</v>
      </c>
      <c r="D74" s="88" t="s">
        <v>40</v>
      </c>
      <c r="E74" s="124" t="s">
        <v>41</v>
      </c>
      <c r="F74" s="125">
        <v>1072.28</v>
      </c>
    </row>
    <row r="75" spans="1:6" ht="26.25" customHeight="1">
      <c r="A75" s="8" t="s">
        <v>7</v>
      </c>
      <c r="B75" s="6" t="s">
        <v>29</v>
      </c>
      <c r="C75" s="36" t="s">
        <v>48</v>
      </c>
      <c r="D75" s="6" t="s">
        <v>51</v>
      </c>
      <c r="E75" s="11" t="s">
        <v>139</v>
      </c>
      <c r="F75" s="65">
        <f>F76</f>
        <v>300</v>
      </c>
    </row>
    <row r="76" spans="1:6" ht="23.25" customHeight="1">
      <c r="A76" s="8" t="s">
        <v>7</v>
      </c>
      <c r="B76" s="6" t="s">
        <v>29</v>
      </c>
      <c r="C76" s="36" t="s">
        <v>101</v>
      </c>
      <c r="D76" s="6" t="s">
        <v>51</v>
      </c>
      <c r="E76" s="11" t="s">
        <v>60</v>
      </c>
      <c r="F76" s="65">
        <v>300</v>
      </c>
    </row>
    <row r="77" spans="1:6" ht="23.25" customHeight="1">
      <c r="A77" s="8" t="s">
        <v>7</v>
      </c>
      <c r="B77" s="6" t="s">
        <v>29</v>
      </c>
      <c r="C77" s="36" t="s">
        <v>101</v>
      </c>
      <c r="D77" s="6" t="s">
        <v>37</v>
      </c>
      <c r="E77" s="90" t="s">
        <v>77</v>
      </c>
      <c r="F77" s="65">
        <v>300</v>
      </c>
    </row>
    <row r="78" spans="1:6" ht="20.25" customHeight="1">
      <c r="A78" s="8" t="s">
        <v>8</v>
      </c>
      <c r="B78" s="6" t="s">
        <v>30</v>
      </c>
      <c r="C78" s="36" t="s">
        <v>48</v>
      </c>
      <c r="D78" s="6" t="s">
        <v>51</v>
      </c>
      <c r="E78" s="11" t="s">
        <v>10</v>
      </c>
      <c r="F78" s="92">
        <f>F79+F89+F82</f>
        <v>8773</v>
      </c>
    </row>
    <row r="79" spans="1:6" ht="22.5" customHeight="1">
      <c r="A79" s="30" t="s">
        <v>8</v>
      </c>
      <c r="B79" s="31" t="s">
        <v>5</v>
      </c>
      <c r="C79" s="34" t="s">
        <v>48</v>
      </c>
      <c r="D79" s="6" t="s">
        <v>51</v>
      </c>
      <c r="E79" s="39" t="s">
        <v>130</v>
      </c>
      <c r="F79" s="65">
        <f>F80</f>
        <v>1800</v>
      </c>
    </row>
    <row r="80" spans="1:6" ht="22.5" customHeight="1">
      <c r="A80" s="30" t="s">
        <v>8</v>
      </c>
      <c r="B80" s="31" t="s">
        <v>5</v>
      </c>
      <c r="C80" s="53" t="s">
        <v>104</v>
      </c>
      <c r="D80" s="6" t="s">
        <v>51</v>
      </c>
      <c r="E80" s="25" t="s">
        <v>118</v>
      </c>
      <c r="F80" s="65">
        <v>1800</v>
      </c>
    </row>
    <row r="81" spans="1:6" ht="18.75" customHeight="1">
      <c r="A81" s="30" t="s">
        <v>8</v>
      </c>
      <c r="B81" s="31" t="s">
        <v>5</v>
      </c>
      <c r="C81" s="53" t="s">
        <v>104</v>
      </c>
      <c r="D81" s="6" t="s">
        <v>37</v>
      </c>
      <c r="E81" s="25" t="s">
        <v>78</v>
      </c>
      <c r="F81" s="65">
        <v>1800</v>
      </c>
    </row>
    <row r="82" spans="1:6" ht="19.5" customHeight="1">
      <c r="A82" s="40" t="s">
        <v>8</v>
      </c>
      <c r="B82" s="41" t="s">
        <v>11</v>
      </c>
      <c r="C82" s="54" t="s">
        <v>48</v>
      </c>
      <c r="D82" s="6" t="s">
        <v>51</v>
      </c>
      <c r="E82" s="58" t="s">
        <v>27</v>
      </c>
      <c r="F82" s="65">
        <f>F83+F85+F87</f>
        <v>3963</v>
      </c>
    </row>
    <row r="83" spans="1:6" ht="33.75" customHeight="1">
      <c r="A83" s="40" t="s">
        <v>8</v>
      </c>
      <c r="B83" s="41" t="s">
        <v>11</v>
      </c>
      <c r="C83" s="54" t="s">
        <v>105</v>
      </c>
      <c r="D83" s="6" t="s">
        <v>51</v>
      </c>
      <c r="E83" s="58" t="s">
        <v>123</v>
      </c>
      <c r="F83" s="65">
        <f>F84</f>
        <v>3603</v>
      </c>
    </row>
    <row r="84" spans="1:6" ht="24" customHeight="1">
      <c r="A84" s="40" t="s">
        <v>8</v>
      </c>
      <c r="B84" s="41" t="s">
        <v>11</v>
      </c>
      <c r="C84" s="54" t="s">
        <v>105</v>
      </c>
      <c r="D84" s="6" t="s">
        <v>37</v>
      </c>
      <c r="E84" s="58" t="s">
        <v>78</v>
      </c>
      <c r="F84" s="65">
        <v>3603</v>
      </c>
    </row>
    <row r="85" spans="1:6" s="106" customFormat="1" ht="30.75">
      <c r="A85" s="103" t="s">
        <v>8</v>
      </c>
      <c r="B85" s="104" t="s">
        <v>11</v>
      </c>
      <c r="C85" s="91" t="s">
        <v>103</v>
      </c>
      <c r="D85" s="105" t="s">
        <v>51</v>
      </c>
      <c r="E85" s="94" t="s">
        <v>141</v>
      </c>
      <c r="F85" s="65">
        <v>350</v>
      </c>
    </row>
    <row r="86" spans="1:6" s="106" customFormat="1" ht="24.75" customHeight="1">
      <c r="A86" s="103" t="s">
        <v>8</v>
      </c>
      <c r="B86" s="104" t="s">
        <v>11</v>
      </c>
      <c r="C86" s="91" t="s">
        <v>103</v>
      </c>
      <c r="D86" s="105" t="s">
        <v>37</v>
      </c>
      <c r="E86" s="94" t="s">
        <v>78</v>
      </c>
      <c r="F86" s="65">
        <v>350</v>
      </c>
    </row>
    <row r="87" spans="1:6" s="106" customFormat="1" ht="44.25" customHeight="1">
      <c r="A87" s="103" t="s">
        <v>8</v>
      </c>
      <c r="B87" s="104" t="s">
        <v>11</v>
      </c>
      <c r="C87" s="91" t="s">
        <v>182</v>
      </c>
      <c r="D87" s="105" t="s">
        <v>51</v>
      </c>
      <c r="E87" s="94" t="s">
        <v>183</v>
      </c>
      <c r="F87" s="123">
        <v>10</v>
      </c>
    </row>
    <row r="88" spans="1:6" s="106" customFormat="1" ht="24.75" customHeight="1">
      <c r="A88" s="103" t="s">
        <v>8</v>
      </c>
      <c r="B88" s="104" t="s">
        <v>11</v>
      </c>
      <c r="C88" s="91" t="s">
        <v>182</v>
      </c>
      <c r="D88" s="105" t="s">
        <v>37</v>
      </c>
      <c r="E88" s="94" t="s">
        <v>78</v>
      </c>
      <c r="F88" s="65">
        <v>10</v>
      </c>
    </row>
    <row r="89" spans="1:6" ht="18.75" customHeight="1">
      <c r="A89" s="30" t="s">
        <v>8</v>
      </c>
      <c r="B89" s="31" t="s">
        <v>15</v>
      </c>
      <c r="C89" s="54" t="s">
        <v>48</v>
      </c>
      <c r="D89" s="6" t="s">
        <v>51</v>
      </c>
      <c r="E89" s="58" t="s">
        <v>22</v>
      </c>
      <c r="F89" s="67">
        <f>SUM(F90)</f>
        <v>3010</v>
      </c>
    </row>
    <row r="90" spans="1:6" ht="47.25" customHeight="1">
      <c r="A90" s="30" t="s">
        <v>8</v>
      </c>
      <c r="B90" s="41" t="s">
        <v>15</v>
      </c>
      <c r="C90" s="54" t="s">
        <v>82</v>
      </c>
      <c r="D90" s="6" t="s">
        <v>51</v>
      </c>
      <c r="E90" s="58" t="s">
        <v>140</v>
      </c>
      <c r="F90" s="65">
        <f>F91+F93+F97+F95</f>
        <v>3010</v>
      </c>
    </row>
    <row r="91" spans="1:6" ht="37.5" customHeight="1">
      <c r="A91" s="30" t="s">
        <v>8</v>
      </c>
      <c r="B91" s="31" t="s">
        <v>15</v>
      </c>
      <c r="C91" s="53" t="s">
        <v>90</v>
      </c>
      <c r="D91" s="6" t="s">
        <v>51</v>
      </c>
      <c r="E91" s="11" t="s">
        <v>83</v>
      </c>
      <c r="F91" s="65">
        <f>F92</f>
        <v>1010</v>
      </c>
    </row>
    <row r="92" spans="1:6" ht="24" customHeight="1">
      <c r="A92" s="30" t="s">
        <v>8</v>
      </c>
      <c r="B92" s="31" t="s">
        <v>15</v>
      </c>
      <c r="C92" s="53" t="s">
        <v>90</v>
      </c>
      <c r="D92" s="6" t="s">
        <v>37</v>
      </c>
      <c r="E92" s="59" t="s">
        <v>78</v>
      </c>
      <c r="F92" s="123">
        <f>800+210</f>
        <v>1010</v>
      </c>
    </row>
    <row r="93" spans="1:6" ht="54.75" customHeight="1">
      <c r="A93" s="30" t="s">
        <v>8</v>
      </c>
      <c r="B93" s="31" t="s">
        <v>15</v>
      </c>
      <c r="C93" s="53" t="s">
        <v>91</v>
      </c>
      <c r="D93" s="6" t="s">
        <v>51</v>
      </c>
      <c r="E93" s="59" t="s">
        <v>84</v>
      </c>
      <c r="F93" s="65">
        <v>1600</v>
      </c>
    </row>
    <row r="94" spans="1:6" ht="24.75" customHeight="1">
      <c r="A94" s="30" t="s">
        <v>8</v>
      </c>
      <c r="B94" s="31" t="s">
        <v>15</v>
      </c>
      <c r="C94" s="53" t="s">
        <v>91</v>
      </c>
      <c r="D94" s="6" t="s">
        <v>37</v>
      </c>
      <c r="E94" s="59" t="s">
        <v>78</v>
      </c>
      <c r="F94" s="65">
        <v>1600</v>
      </c>
    </row>
    <row r="95" spans="1:6" ht="24.75" customHeight="1">
      <c r="A95" s="30" t="s">
        <v>8</v>
      </c>
      <c r="B95" s="31" t="s">
        <v>15</v>
      </c>
      <c r="C95" s="88" t="s">
        <v>133</v>
      </c>
      <c r="D95" s="6" t="s">
        <v>51</v>
      </c>
      <c r="E95" s="64" t="s">
        <v>131</v>
      </c>
      <c r="F95" s="65">
        <v>200</v>
      </c>
    </row>
    <row r="96" spans="1:6" ht="24.75" customHeight="1">
      <c r="A96" s="30" t="s">
        <v>8</v>
      </c>
      <c r="B96" s="31" t="s">
        <v>15</v>
      </c>
      <c r="C96" s="91" t="s">
        <v>133</v>
      </c>
      <c r="D96" s="6" t="s">
        <v>37</v>
      </c>
      <c r="E96" s="93" t="s">
        <v>78</v>
      </c>
      <c r="F96" s="65">
        <v>200</v>
      </c>
    </row>
    <row r="97" spans="1:6" ht="24.75" customHeight="1">
      <c r="A97" s="30" t="s">
        <v>8</v>
      </c>
      <c r="B97" s="31" t="s">
        <v>15</v>
      </c>
      <c r="C97" s="91" t="s">
        <v>92</v>
      </c>
      <c r="D97" s="6" t="s">
        <v>51</v>
      </c>
      <c r="E97" s="93" t="s">
        <v>178</v>
      </c>
      <c r="F97" s="65">
        <f>F98</f>
        <v>200</v>
      </c>
    </row>
    <row r="98" spans="1:6" ht="24.75" customHeight="1">
      <c r="A98" s="30" t="s">
        <v>8</v>
      </c>
      <c r="B98" s="31" t="s">
        <v>15</v>
      </c>
      <c r="C98" s="91" t="s">
        <v>92</v>
      </c>
      <c r="D98" s="6" t="s">
        <v>37</v>
      </c>
      <c r="E98" s="93" t="s">
        <v>78</v>
      </c>
      <c r="F98" s="65">
        <v>200</v>
      </c>
    </row>
    <row r="99" spans="1:6" ht="18.75" customHeight="1">
      <c r="A99" s="40" t="s">
        <v>9</v>
      </c>
      <c r="B99" s="41" t="s">
        <v>30</v>
      </c>
      <c r="C99" s="53" t="s">
        <v>48</v>
      </c>
      <c r="D99" s="6" t="s">
        <v>51</v>
      </c>
      <c r="E99" s="25" t="s">
        <v>50</v>
      </c>
      <c r="F99" s="92">
        <f>SUM(F100+F129)</f>
        <v>9291.7</v>
      </c>
    </row>
    <row r="100" spans="1:6" ht="19.5" customHeight="1">
      <c r="A100" s="40" t="s">
        <v>9</v>
      </c>
      <c r="B100" s="41" t="s">
        <v>5</v>
      </c>
      <c r="C100" s="53" t="s">
        <v>48</v>
      </c>
      <c r="D100" s="6" t="s">
        <v>51</v>
      </c>
      <c r="E100" s="58" t="s">
        <v>12</v>
      </c>
      <c r="F100" s="67">
        <f>F101+F109+F111+F113</f>
        <v>9041.7</v>
      </c>
    </row>
    <row r="101" spans="1:6" ht="63" customHeight="1">
      <c r="A101" s="40" t="s">
        <v>9</v>
      </c>
      <c r="B101" s="41" t="s">
        <v>5</v>
      </c>
      <c r="C101" s="34" t="s">
        <v>76</v>
      </c>
      <c r="D101" s="6" t="s">
        <v>51</v>
      </c>
      <c r="E101" s="62" t="s">
        <v>134</v>
      </c>
      <c r="F101" s="73">
        <f>SUM(F102)</f>
        <v>8251</v>
      </c>
    </row>
    <row r="102" spans="1:6" ht="54" customHeight="1">
      <c r="A102" s="8" t="s">
        <v>9</v>
      </c>
      <c r="B102" s="6" t="s">
        <v>5</v>
      </c>
      <c r="C102" s="34" t="s">
        <v>52</v>
      </c>
      <c r="D102" s="6" t="s">
        <v>51</v>
      </c>
      <c r="E102" s="26" t="s">
        <v>75</v>
      </c>
      <c r="F102" s="73">
        <f>SUM(F103+F118+F123+F126)</f>
        <v>8251</v>
      </c>
    </row>
    <row r="103" spans="1:6" ht="41.25" customHeight="1">
      <c r="A103" s="8" t="s">
        <v>9</v>
      </c>
      <c r="B103" s="6" t="s">
        <v>5</v>
      </c>
      <c r="C103" s="34" t="s">
        <v>93</v>
      </c>
      <c r="D103" s="6" t="s">
        <v>51</v>
      </c>
      <c r="E103" s="26" t="s">
        <v>106</v>
      </c>
      <c r="F103" s="73">
        <f>F104+F105+F106+F107+F108</f>
        <v>4106.1</v>
      </c>
    </row>
    <row r="104" spans="1:6" ht="23.25" customHeight="1">
      <c r="A104" s="8" t="s">
        <v>9</v>
      </c>
      <c r="B104" s="6" t="s">
        <v>5</v>
      </c>
      <c r="C104" s="34" t="s">
        <v>93</v>
      </c>
      <c r="D104" s="6" t="s">
        <v>38</v>
      </c>
      <c r="E104" s="26" t="s">
        <v>142</v>
      </c>
      <c r="F104" s="73">
        <f>2200-47.4</f>
        <v>2152.6</v>
      </c>
    </row>
    <row r="105" spans="1:6" ht="51.75" customHeight="1">
      <c r="A105" s="6" t="s">
        <v>9</v>
      </c>
      <c r="B105" s="6" t="s">
        <v>5</v>
      </c>
      <c r="C105" s="53" t="s">
        <v>93</v>
      </c>
      <c r="D105" s="6" t="s">
        <v>55</v>
      </c>
      <c r="E105" s="26" t="s">
        <v>120</v>
      </c>
      <c r="F105" s="65">
        <f>670-14.3</f>
        <v>655.7</v>
      </c>
    </row>
    <row r="106" spans="1:6" ht="18" customHeight="1">
      <c r="A106" s="6" t="s">
        <v>9</v>
      </c>
      <c r="B106" s="6" t="s">
        <v>5</v>
      </c>
      <c r="C106" s="53" t="s">
        <v>93</v>
      </c>
      <c r="D106" s="13" t="s">
        <v>37</v>
      </c>
      <c r="E106" s="26" t="s">
        <v>78</v>
      </c>
      <c r="F106" s="121">
        <f>180+1050+30</f>
        <v>1260</v>
      </c>
    </row>
    <row r="107" spans="1:6" ht="16.5" customHeight="1">
      <c r="A107" s="6" t="s">
        <v>9</v>
      </c>
      <c r="B107" s="6" t="s">
        <v>5</v>
      </c>
      <c r="C107" s="53" t="s">
        <v>93</v>
      </c>
      <c r="D107" s="13" t="s">
        <v>39</v>
      </c>
      <c r="E107" s="26" t="s">
        <v>49</v>
      </c>
      <c r="F107" s="65">
        <f>11.3+25</f>
        <v>36.3</v>
      </c>
    </row>
    <row r="108" spans="1:6" ht="16.5" customHeight="1">
      <c r="A108" s="6" t="s">
        <v>9</v>
      </c>
      <c r="B108" s="6" t="s">
        <v>5</v>
      </c>
      <c r="C108" s="53" t="s">
        <v>93</v>
      </c>
      <c r="D108" s="13" t="s">
        <v>62</v>
      </c>
      <c r="E108" s="26" t="s">
        <v>63</v>
      </c>
      <c r="F108" s="65">
        <v>1.5</v>
      </c>
    </row>
    <row r="109" spans="1:6" ht="57" customHeight="1" thickBot="1">
      <c r="A109" s="14" t="s">
        <v>9</v>
      </c>
      <c r="B109" s="13" t="s">
        <v>5</v>
      </c>
      <c r="C109" s="53" t="s">
        <v>176</v>
      </c>
      <c r="D109" s="13" t="s">
        <v>51</v>
      </c>
      <c r="E109" s="119" t="s">
        <v>177</v>
      </c>
      <c r="F109" s="67">
        <v>130</v>
      </c>
    </row>
    <row r="110" spans="1:6" ht="20.25" customHeight="1" thickBot="1">
      <c r="A110" s="14" t="s">
        <v>9</v>
      </c>
      <c r="B110" s="13" t="s">
        <v>5</v>
      </c>
      <c r="C110" s="53" t="s">
        <v>176</v>
      </c>
      <c r="D110" s="6" t="s">
        <v>37</v>
      </c>
      <c r="E110" s="55" t="s">
        <v>78</v>
      </c>
      <c r="F110" s="65">
        <v>130</v>
      </c>
    </row>
    <row r="111" spans="1:6" ht="47.25" customHeight="1">
      <c r="A111" s="107" t="s">
        <v>9</v>
      </c>
      <c r="B111" s="91" t="s">
        <v>5</v>
      </c>
      <c r="C111" s="108" t="s">
        <v>179</v>
      </c>
      <c r="D111" s="87" t="s">
        <v>51</v>
      </c>
      <c r="E111" s="109" t="s">
        <v>180</v>
      </c>
      <c r="F111" s="121">
        <f>F112</f>
        <v>509.2</v>
      </c>
    </row>
    <row r="112" spans="1:6" ht="24" customHeight="1">
      <c r="A112" s="107" t="s">
        <v>9</v>
      </c>
      <c r="B112" s="91" t="s">
        <v>5</v>
      </c>
      <c r="C112" s="108" t="s">
        <v>179</v>
      </c>
      <c r="D112" s="91" t="s">
        <v>37</v>
      </c>
      <c r="E112" s="90" t="s">
        <v>78</v>
      </c>
      <c r="F112" s="65">
        <v>509.2</v>
      </c>
    </row>
    <row r="113" spans="1:6" ht="16.5" customHeight="1">
      <c r="A113" s="14" t="s">
        <v>9</v>
      </c>
      <c r="B113" s="13" t="s">
        <v>5</v>
      </c>
      <c r="C113" s="108" t="s">
        <v>155</v>
      </c>
      <c r="D113" s="13" t="s">
        <v>51</v>
      </c>
      <c r="E113" s="109" t="s">
        <v>151</v>
      </c>
      <c r="F113" s="65">
        <f>F114+F116</f>
        <v>151.5</v>
      </c>
    </row>
    <row r="114" spans="1:6" ht="46.5" customHeight="1">
      <c r="A114" s="107" t="s">
        <v>9</v>
      </c>
      <c r="B114" s="91" t="s">
        <v>5</v>
      </c>
      <c r="C114" s="108" t="s">
        <v>150</v>
      </c>
      <c r="D114" s="87" t="s">
        <v>51</v>
      </c>
      <c r="E114" s="109" t="s">
        <v>159</v>
      </c>
      <c r="F114" s="122">
        <f>F115</f>
        <v>50.5</v>
      </c>
    </row>
    <row r="115" spans="1:6" ht="16.5" customHeight="1">
      <c r="A115" s="107" t="s">
        <v>9</v>
      </c>
      <c r="B115" s="91" t="s">
        <v>5</v>
      </c>
      <c r="C115" s="108" t="s">
        <v>150</v>
      </c>
      <c r="D115" s="87" t="s">
        <v>152</v>
      </c>
      <c r="E115" s="109" t="s">
        <v>153</v>
      </c>
      <c r="F115" s="110">
        <v>50.5</v>
      </c>
    </row>
    <row r="116" spans="1:6" ht="46.5" customHeight="1">
      <c r="A116" s="107" t="s">
        <v>9</v>
      </c>
      <c r="B116" s="91" t="s">
        <v>5</v>
      </c>
      <c r="C116" s="108" t="s">
        <v>154</v>
      </c>
      <c r="D116" s="87" t="s">
        <v>51</v>
      </c>
      <c r="E116" s="109" t="s">
        <v>160</v>
      </c>
      <c r="F116" s="122">
        <f>F117</f>
        <v>101</v>
      </c>
    </row>
    <row r="117" spans="1:6" ht="16.5" customHeight="1">
      <c r="A117" s="107" t="s">
        <v>9</v>
      </c>
      <c r="B117" s="91" t="s">
        <v>5</v>
      </c>
      <c r="C117" s="108" t="s">
        <v>154</v>
      </c>
      <c r="D117" s="91" t="s">
        <v>37</v>
      </c>
      <c r="E117" s="90" t="s">
        <v>78</v>
      </c>
      <c r="F117" s="110">
        <v>101</v>
      </c>
    </row>
    <row r="118" spans="1:6" ht="33" customHeight="1">
      <c r="A118" s="14" t="s">
        <v>9</v>
      </c>
      <c r="B118" s="13" t="s">
        <v>5</v>
      </c>
      <c r="C118" s="34" t="s">
        <v>94</v>
      </c>
      <c r="D118" s="6" t="s">
        <v>51</v>
      </c>
      <c r="E118" s="25" t="s">
        <v>74</v>
      </c>
      <c r="F118" s="65">
        <f>F119+F120+F121+F122</f>
        <v>1499.7</v>
      </c>
    </row>
    <row r="119" spans="1:6" ht="18" customHeight="1">
      <c r="A119" s="32" t="s">
        <v>9</v>
      </c>
      <c r="B119" s="33" t="s">
        <v>5</v>
      </c>
      <c r="C119" s="53" t="s">
        <v>94</v>
      </c>
      <c r="D119" s="6" t="s">
        <v>38</v>
      </c>
      <c r="E119" s="37" t="s">
        <v>119</v>
      </c>
      <c r="F119" s="65">
        <f>920-23.65</f>
        <v>896.35</v>
      </c>
    </row>
    <row r="120" spans="1:6" ht="50.25" customHeight="1" thickBot="1">
      <c r="A120" s="14" t="s">
        <v>9</v>
      </c>
      <c r="B120" s="13" t="s">
        <v>5</v>
      </c>
      <c r="C120" s="53" t="s">
        <v>94</v>
      </c>
      <c r="D120" s="6" t="s">
        <v>55</v>
      </c>
      <c r="E120" s="56" t="s">
        <v>121</v>
      </c>
      <c r="F120" s="65">
        <f>285-7.15</f>
        <v>277.85</v>
      </c>
    </row>
    <row r="121" spans="1:6" ht="20.25" customHeight="1" thickBot="1">
      <c r="A121" s="14" t="s">
        <v>9</v>
      </c>
      <c r="B121" s="13" t="s">
        <v>5</v>
      </c>
      <c r="C121" s="53" t="s">
        <v>94</v>
      </c>
      <c r="D121" s="6" t="s">
        <v>37</v>
      </c>
      <c r="E121" s="55" t="s">
        <v>78</v>
      </c>
      <c r="F121" s="121">
        <f>310+15</f>
        <v>325</v>
      </c>
    </row>
    <row r="122" spans="1:6" ht="16.5" customHeight="1">
      <c r="A122" s="6" t="s">
        <v>9</v>
      </c>
      <c r="B122" s="6" t="s">
        <v>5</v>
      </c>
      <c r="C122" s="53" t="s">
        <v>94</v>
      </c>
      <c r="D122" s="13" t="s">
        <v>62</v>
      </c>
      <c r="E122" s="26" t="s">
        <v>63</v>
      </c>
      <c r="F122" s="65">
        <v>0.5</v>
      </c>
    </row>
    <row r="123" spans="1:6" ht="46.5">
      <c r="A123" s="6" t="s">
        <v>9</v>
      </c>
      <c r="B123" s="6" t="s">
        <v>5</v>
      </c>
      <c r="C123" s="108" t="s">
        <v>165</v>
      </c>
      <c r="D123" s="13" t="s">
        <v>51</v>
      </c>
      <c r="E123" s="26" t="s">
        <v>168</v>
      </c>
      <c r="F123" s="73">
        <f>F124+F125</f>
        <v>2552.7</v>
      </c>
    </row>
    <row r="124" spans="1:6" ht="16.5" customHeight="1">
      <c r="A124" s="6" t="s">
        <v>9</v>
      </c>
      <c r="B124" s="6" t="s">
        <v>5</v>
      </c>
      <c r="C124" s="108" t="s">
        <v>165</v>
      </c>
      <c r="D124" s="91" t="s">
        <v>38</v>
      </c>
      <c r="E124" s="64" t="s">
        <v>164</v>
      </c>
      <c r="F124" s="73">
        <v>1960.6</v>
      </c>
    </row>
    <row r="125" spans="1:6" ht="46.5">
      <c r="A125" s="6" t="s">
        <v>9</v>
      </c>
      <c r="B125" s="6" t="s">
        <v>5</v>
      </c>
      <c r="C125" s="108" t="s">
        <v>165</v>
      </c>
      <c r="D125" s="91" t="s">
        <v>55</v>
      </c>
      <c r="E125" s="64" t="s">
        <v>121</v>
      </c>
      <c r="F125" s="73">
        <v>592.1</v>
      </c>
    </row>
    <row r="126" spans="1:6" ht="46.5">
      <c r="A126" s="6" t="s">
        <v>9</v>
      </c>
      <c r="B126" s="6" t="s">
        <v>5</v>
      </c>
      <c r="C126" s="108" t="s">
        <v>166</v>
      </c>
      <c r="D126" s="91" t="s">
        <v>51</v>
      </c>
      <c r="E126" s="64" t="s">
        <v>167</v>
      </c>
      <c r="F126" s="73">
        <f>F127+F128</f>
        <v>92.5</v>
      </c>
    </row>
    <row r="127" spans="1:6" ht="16.5" customHeight="1">
      <c r="A127" s="6" t="s">
        <v>9</v>
      </c>
      <c r="B127" s="6" t="s">
        <v>5</v>
      </c>
      <c r="C127" s="108" t="s">
        <v>166</v>
      </c>
      <c r="D127" s="91" t="s">
        <v>38</v>
      </c>
      <c r="E127" s="64" t="s">
        <v>164</v>
      </c>
      <c r="F127" s="73">
        <v>71.05</v>
      </c>
    </row>
    <row r="128" spans="1:6" ht="46.5">
      <c r="A128" s="6" t="s">
        <v>9</v>
      </c>
      <c r="B128" s="6" t="s">
        <v>5</v>
      </c>
      <c r="C128" s="108" t="s">
        <v>166</v>
      </c>
      <c r="D128" s="91" t="s">
        <v>55</v>
      </c>
      <c r="E128" s="64" t="s">
        <v>121</v>
      </c>
      <c r="F128" s="73">
        <v>21.45</v>
      </c>
    </row>
    <row r="129" spans="1:6" ht="16.5" customHeight="1">
      <c r="A129" s="4" t="s">
        <v>9</v>
      </c>
      <c r="B129" s="4" t="s">
        <v>7</v>
      </c>
      <c r="C129" s="4" t="s">
        <v>48</v>
      </c>
      <c r="D129" s="4" t="s">
        <v>51</v>
      </c>
      <c r="E129" s="77" t="s">
        <v>47</v>
      </c>
      <c r="F129" s="81">
        <f>F130</f>
        <v>250</v>
      </c>
    </row>
    <row r="130" spans="1:6" ht="15">
      <c r="A130" s="4" t="s">
        <v>9</v>
      </c>
      <c r="B130" s="4" t="s">
        <v>7</v>
      </c>
      <c r="C130" s="4" t="s">
        <v>95</v>
      </c>
      <c r="D130" s="4" t="s">
        <v>37</v>
      </c>
      <c r="E130" s="77" t="s">
        <v>78</v>
      </c>
      <c r="F130" s="82">
        <v>250</v>
      </c>
    </row>
    <row r="131" spans="1:6" ht="15">
      <c r="A131" s="4" t="s">
        <v>13</v>
      </c>
      <c r="B131" s="4" t="s">
        <v>30</v>
      </c>
      <c r="C131" s="4" t="s">
        <v>48</v>
      </c>
      <c r="D131" s="4" t="s">
        <v>51</v>
      </c>
      <c r="E131" s="77" t="s">
        <v>14</v>
      </c>
      <c r="F131" s="92">
        <f>F132+F135</f>
        <v>269.6</v>
      </c>
    </row>
    <row r="132" spans="1:6" ht="15">
      <c r="A132" s="4" t="s">
        <v>13</v>
      </c>
      <c r="B132" s="4" t="s">
        <v>5</v>
      </c>
      <c r="C132" s="4" t="s">
        <v>48</v>
      </c>
      <c r="D132" s="4" t="s">
        <v>51</v>
      </c>
      <c r="E132" s="77" t="s">
        <v>79</v>
      </c>
      <c r="F132" s="82">
        <f>F133</f>
        <v>219.6</v>
      </c>
    </row>
    <row r="133" spans="1:6" ht="30.75">
      <c r="A133" s="4" t="s">
        <v>13</v>
      </c>
      <c r="B133" s="4" t="s">
        <v>5</v>
      </c>
      <c r="C133" s="4" t="s">
        <v>107</v>
      </c>
      <c r="D133" s="4" t="s">
        <v>51</v>
      </c>
      <c r="E133" s="77" t="s">
        <v>122</v>
      </c>
      <c r="F133" s="82">
        <f>F134</f>
        <v>219.6</v>
      </c>
    </row>
    <row r="134" spans="1:6" ht="15">
      <c r="A134" s="4" t="s">
        <v>13</v>
      </c>
      <c r="B134" s="4" t="s">
        <v>5</v>
      </c>
      <c r="C134" s="4" t="s">
        <v>107</v>
      </c>
      <c r="D134" s="4" t="s">
        <v>80</v>
      </c>
      <c r="E134" s="77" t="s">
        <v>81</v>
      </c>
      <c r="F134" s="82">
        <f>112+107.6</f>
        <v>219.6</v>
      </c>
    </row>
    <row r="135" spans="1:6" ht="15">
      <c r="A135" s="4">
        <v>10</v>
      </c>
      <c r="B135" s="4" t="s">
        <v>15</v>
      </c>
      <c r="C135" s="91" t="s">
        <v>51</v>
      </c>
      <c r="D135" s="91" t="s">
        <v>51</v>
      </c>
      <c r="E135" s="52" t="s">
        <v>173</v>
      </c>
      <c r="F135" s="82">
        <v>50</v>
      </c>
    </row>
    <row r="136" spans="1:6" ht="15">
      <c r="A136" s="4">
        <v>10</v>
      </c>
      <c r="B136" s="4" t="s">
        <v>15</v>
      </c>
      <c r="C136" s="91" t="s">
        <v>171</v>
      </c>
      <c r="D136" s="91" t="s">
        <v>51</v>
      </c>
      <c r="E136" s="52" t="s">
        <v>174</v>
      </c>
      <c r="F136" s="82">
        <v>50</v>
      </c>
    </row>
    <row r="137" spans="1:6" ht="15">
      <c r="A137" s="4">
        <v>10</v>
      </c>
      <c r="B137" s="4" t="s">
        <v>15</v>
      </c>
      <c r="C137" s="91" t="s">
        <v>171</v>
      </c>
      <c r="D137" s="91" t="s">
        <v>172</v>
      </c>
      <c r="E137" s="52" t="s">
        <v>175</v>
      </c>
      <c r="F137" s="82">
        <v>50</v>
      </c>
    </row>
    <row r="138" spans="1:6" ht="15">
      <c r="A138" s="4" t="s">
        <v>31</v>
      </c>
      <c r="B138" s="4" t="s">
        <v>30</v>
      </c>
      <c r="C138" s="4" t="s">
        <v>48</v>
      </c>
      <c r="D138" s="4" t="s">
        <v>51</v>
      </c>
      <c r="E138" s="77" t="s">
        <v>88</v>
      </c>
      <c r="F138" s="92">
        <f>F142+F139</f>
        <v>232.96</v>
      </c>
    </row>
    <row r="139" spans="1:6" ht="15">
      <c r="A139" s="4">
        <v>11</v>
      </c>
      <c r="B139" s="4" t="s">
        <v>5</v>
      </c>
      <c r="C139" s="4" t="s">
        <v>48</v>
      </c>
      <c r="D139" s="4" t="s">
        <v>51</v>
      </c>
      <c r="E139" s="77" t="s">
        <v>148</v>
      </c>
      <c r="F139" s="65">
        <f>F140</f>
        <v>32.96000000000001</v>
      </c>
    </row>
    <row r="140" spans="1:6" ht="30.75">
      <c r="A140" s="4">
        <v>11</v>
      </c>
      <c r="B140" s="4" t="s">
        <v>5</v>
      </c>
      <c r="C140" s="91" t="s">
        <v>158</v>
      </c>
      <c r="D140" s="91" t="s">
        <v>51</v>
      </c>
      <c r="E140" s="94" t="s">
        <v>149</v>
      </c>
      <c r="F140" s="65">
        <f>F141</f>
        <v>32.96000000000001</v>
      </c>
    </row>
    <row r="141" spans="1:6" ht="15">
      <c r="A141" s="4">
        <v>11</v>
      </c>
      <c r="B141" s="4" t="s">
        <v>5</v>
      </c>
      <c r="C141" s="91" t="s">
        <v>158</v>
      </c>
      <c r="D141" s="91" t="s">
        <v>37</v>
      </c>
      <c r="E141" s="94" t="s">
        <v>132</v>
      </c>
      <c r="F141" s="65">
        <f>252-219.04</f>
        <v>32.96000000000001</v>
      </c>
    </row>
    <row r="142" spans="1:6" ht="15">
      <c r="A142" s="4" t="s">
        <v>31</v>
      </c>
      <c r="B142" s="4" t="s">
        <v>11</v>
      </c>
      <c r="C142" s="4" t="s">
        <v>48</v>
      </c>
      <c r="D142" s="4" t="s">
        <v>51</v>
      </c>
      <c r="E142" s="77" t="s">
        <v>87</v>
      </c>
      <c r="F142" s="82">
        <f>F143</f>
        <v>200</v>
      </c>
    </row>
    <row r="143" spans="1:6" ht="30.75">
      <c r="A143" s="4" t="s">
        <v>31</v>
      </c>
      <c r="B143" s="4" t="s">
        <v>11</v>
      </c>
      <c r="C143" s="4" t="s">
        <v>96</v>
      </c>
      <c r="D143" s="4" t="s">
        <v>51</v>
      </c>
      <c r="E143" s="77" t="s">
        <v>108</v>
      </c>
      <c r="F143" s="82">
        <f>F144</f>
        <v>200</v>
      </c>
    </row>
    <row r="144" spans="1:6" ht="15">
      <c r="A144" s="4" t="s">
        <v>31</v>
      </c>
      <c r="B144" s="4" t="s">
        <v>11</v>
      </c>
      <c r="C144" s="4" t="s">
        <v>96</v>
      </c>
      <c r="D144" s="4" t="s">
        <v>37</v>
      </c>
      <c r="E144" s="77" t="s">
        <v>78</v>
      </c>
      <c r="F144" s="82">
        <v>200</v>
      </c>
    </row>
    <row r="145" spans="1:6" ht="15">
      <c r="A145" s="4" t="s">
        <v>29</v>
      </c>
      <c r="B145" s="4" t="s">
        <v>30</v>
      </c>
      <c r="C145" s="4" t="s">
        <v>48</v>
      </c>
      <c r="D145" s="4" t="s">
        <v>51</v>
      </c>
      <c r="E145" s="77" t="s">
        <v>89</v>
      </c>
      <c r="F145" s="92">
        <f>SUM(F147)</f>
        <v>100</v>
      </c>
    </row>
    <row r="146" spans="1:6" ht="15">
      <c r="A146" s="4" t="s">
        <v>29</v>
      </c>
      <c r="B146" s="6" t="s">
        <v>7</v>
      </c>
      <c r="C146" s="4" t="s">
        <v>48</v>
      </c>
      <c r="D146" s="4" t="s">
        <v>51</v>
      </c>
      <c r="E146" s="77" t="s">
        <v>135</v>
      </c>
      <c r="F146" s="82">
        <v>100</v>
      </c>
    </row>
    <row r="147" spans="1:6" ht="15">
      <c r="A147" s="4" t="s">
        <v>29</v>
      </c>
      <c r="B147" s="6" t="s">
        <v>7</v>
      </c>
      <c r="C147" s="4" t="s">
        <v>109</v>
      </c>
      <c r="D147" s="4" t="s">
        <v>51</v>
      </c>
      <c r="E147" s="77" t="s">
        <v>53</v>
      </c>
      <c r="F147" s="82">
        <v>100</v>
      </c>
    </row>
    <row r="148" spans="1:6" ht="15">
      <c r="A148" s="4" t="s">
        <v>29</v>
      </c>
      <c r="B148" s="6" t="s">
        <v>7</v>
      </c>
      <c r="C148" s="4" t="s">
        <v>109</v>
      </c>
      <c r="D148" s="4" t="s">
        <v>37</v>
      </c>
      <c r="E148" s="77" t="s">
        <v>78</v>
      </c>
      <c r="F148" s="82">
        <v>100</v>
      </c>
    </row>
    <row r="149" spans="1:6" ht="31.5" customHeight="1">
      <c r="A149" s="4" t="s">
        <v>21</v>
      </c>
      <c r="B149" s="4" t="s">
        <v>30</v>
      </c>
      <c r="C149" s="4" t="s">
        <v>48</v>
      </c>
      <c r="D149" s="4" t="s">
        <v>51</v>
      </c>
      <c r="E149" s="77" t="s">
        <v>70</v>
      </c>
      <c r="F149" s="92">
        <f>SUM(F150)</f>
        <v>301.286</v>
      </c>
    </row>
    <row r="150" spans="1:6" ht="15">
      <c r="A150" s="4" t="s">
        <v>21</v>
      </c>
      <c r="B150" s="4" t="s">
        <v>15</v>
      </c>
      <c r="C150" s="4" t="s">
        <v>48</v>
      </c>
      <c r="D150" s="4" t="s">
        <v>51</v>
      </c>
      <c r="E150" s="77" t="s">
        <v>69</v>
      </c>
      <c r="F150" s="82">
        <f>F151+F153+F155+F157</f>
        <v>301.286</v>
      </c>
    </row>
    <row r="151" spans="1:6" ht="46.5">
      <c r="A151" s="4" t="s">
        <v>21</v>
      </c>
      <c r="B151" s="4" t="s">
        <v>15</v>
      </c>
      <c r="C151" s="4" t="s">
        <v>110</v>
      </c>
      <c r="D151" s="4" t="s">
        <v>51</v>
      </c>
      <c r="E151" s="77" t="s">
        <v>111</v>
      </c>
      <c r="F151" s="82">
        <v>100.8</v>
      </c>
    </row>
    <row r="152" spans="1:6" ht="15">
      <c r="A152" s="4" t="s">
        <v>21</v>
      </c>
      <c r="B152" s="4" t="s">
        <v>15</v>
      </c>
      <c r="C152" s="4" t="s">
        <v>110</v>
      </c>
      <c r="D152" s="4" t="s">
        <v>40</v>
      </c>
      <c r="E152" s="77" t="s">
        <v>71</v>
      </c>
      <c r="F152" s="82">
        <v>100.8</v>
      </c>
    </row>
    <row r="153" spans="1:6" ht="46.5">
      <c r="A153" s="4" t="s">
        <v>21</v>
      </c>
      <c r="B153" s="4" t="s">
        <v>15</v>
      </c>
      <c r="C153" s="4" t="s">
        <v>112</v>
      </c>
      <c r="D153" s="4" t="s">
        <v>51</v>
      </c>
      <c r="E153" s="77" t="s">
        <v>113</v>
      </c>
      <c r="F153" s="82">
        <v>66.24</v>
      </c>
    </row>
    <row r="154" spans="1:6" ht="15">
      <c r="A154" s="4" t="s">
        <v>21</v>
      </c>
      <c r="B154" s="4" t="s">
        <v>15</v>
      </c>
      <c r="C154" s="4" t="s">
        <v>112</v>
      </c>
      <c r="D154" s="4" t="s">
        <v>40</v>
      </c>
      <c r="E154" s="77" t="s">
        <v>71</v>
      </c>
      <c r="F154" s="82">
        <v>66.24</v>
      </c>
    </row>
    <row r="155" spans="1:6" ht="93">
      <c r="A155" s="4" t="s">
        <v>21</v>
      </c>
      <c r="B155" s="4" t="s">
        <v>15</v>
      </c>
      <c r="C155" s="4" t="s">
        <v>114</v>
      </c>
      <c r="D155" s="4" t="s">
        <v>51</v>
      </c>
      <c r="E155" s="77" t="s">
        <v>115</v>
      </c>
      <c r="F155" s="82">
        <f>F156</f>
        <v>34.579</v>
      </c>
    </row>
    <row r="156" spans="1:6" ht="15">
      <c r="A156" s="4" t="s">
        <v>21</v>
      </c>
      <c r="B156" s="4" t="s">
        <v>15</v>
      </c>
      <c r="C156" s="4" t="s">
        <v>114</v>
      </c>
      <c r="D156" s="4" t="s">
        <v>40</v>
      </c>
      <c r="E156" s="77" t="s">
        <v>41</v>
      </c>
      <c r="F156" s="82">
        <f>34.6-0.021</f>
        <v>34.579</v>
      </c>
    </row>
    <row r="157" spans="1:6" ht="62.25">
      <c r="A157" s="4" t="s">
        <v>21</v>
      </c>
      <c r="B157" s="4" t="s">
        <v>15</v>
      </c>
      <c r="C157" s="4" t="s">
        <v>116</v>
      </c>
      <c r="D157" s="4" t="s">
        <v>51</v>
      </c>
      <c r="E157" s="77" t="s">
        <v>117</v>
      </c>
      <c r="F157" s="82">
        <f>F158</f>
        <v>99.667</v>
      </c>
    </row>
    <row r="158" spans="1:6" ht="15">
      <c r="A158" s="4" t="s">
        <v>21</v>
      </c>
      <c r="B158" s="4" t="s">
        <v>15</v>
      </c>
      <c r="C158" s="4" t="s">
        <v>116</v>
      </c>
      <c r="D158" s="4" t="s">
        <v>40</v>
      </c>
      <c r="E158" s="77" t="s">
        <v>41</v>
      </c>
      <c r="F158" s="82">
        <f>99.7-0.033</f>
        <v>99.667</v>
      </c>
    </row>
  </sheetData>
  <sheetProtection/>
  <mergeCells count="13">
    <mergeCell ref="E7:F7"/>
    <mergeCell ref="E8:F8"/>
    <mergeCell ref="B9:F9"/>
    <mergeCell ref="B10:F10"/>
    <mergeCell ref="E11:F11"/>
    <mergeCell ref="A18:F18"/>
    <mergeCell ref="A19:F19"/>
    <mergeCell ref="B12:F12"/>
    <mergeCell ref="B13:F13"/>
    <mergeCell ref="B14:F14"/>
    <mergeCell ref="B15:F15"/>
    <mergeCell ref="A16:F16"/>
    <mergeCell ref="A17:F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2020-05-21T06:59:40Z</cp:lastPrinted>
  <dcterms:created xsi:type="dcterms:W3CDTF">2006-12-22T12:03:32Z</dcterms:created>
  <dcterms:modified xsi:type="dcterms:W3CDTF">2020-06-26T13:08:54Z</dcterms:modified>
  <cp:category/>
  <cp:version/>
  <cp:contentType/>
  <cp:contentStatus/>
</cp:coreProperties>
</file>